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80" windowHeight="7200" activeTab="0"/>
  </bookViews>
  <sheets>
    <sheet name="ENHANCED D.A. From 1.1.13" sheetId="1" r:id="rId1"/>
  </sheets>
  <definedNames>
    <definedName name="_xlnm.Print_Area" localSheetId="0">'ENHANCED D.A. From 1.1.13'!$A$1:$K$48</definedName>
  </definedNames>
  <calcPr fullCalcOnLoad="1"/>
</workbook>
</file>

<file path=xl/sharedStrings.xml><?xml version="1.0" encoding="utf-8"?>
<sst xmlns="http://schemas.openxmlformats.org/spreadsheetml/2006/main" count="21" uniqueCount="16">
  <si>
    <t>BASIC PAY</t>
  </si>
  <si>
    <t>Enhanced D.A. TABLE</t>
  </si>
  <si>
    <t>for latest G.Os &amp; Profarmas</t>
  </si>
  <si>
    <t xml:space="preserve">http://adityamass.weebly.com  </t>
  </si>
  <si>
    <t>Already  drawn 47.936%</t>
  </si>
  <si>
    <t>Difference   6.848%</t>
  </si>
  <si>
    <t>SGTWG</t>
  </si>
  <si>
    <t xml:space="preserve">www.sgtwg.yolasite.com </t>
  </si>
  <si>
    <t>To be drawn 54.784%</t>
  </si>
  <si>
    <t xml:space="preserve">  * * * www.sgtwg.yolasite.com * * *</t>
  </si>
  <si>
    <t xml:space="preserve">* * * *  WISH YOU A HAPPY  RE-OPENING OF SCHOOLS  * * * * </t>
  </si>
  <si>
    <t xml:space="preserve">For latest G.O's &amp; Profarmas VISIT: www.sgtwg.yolasite.com </t>
  </si>
  <si>
    <r>
      <t xml:space="preserve"> </t>
    </r>
    <r>
      <rPr>
        <b/>
        <sz val="12"/>
        <rFont val="Tahoma"/>
        <family val="2"/>
      </rPr>
      <t xml:space="preserve"> By: Sri</t>
    </r>
    <r>
      <rPr>
        <b/>
        <sz val="18"/>
        <rFont val="Tahoma"/>
        <family val="2"/>
      </rPr>
      <t xml:space="preserve">.Malladi. Aditya Srinivas -  9618625627 &amp; 9440844627  </t>
    </r>
  </si>
  <si>
    <t>Credit to           GPF / ZPPF                        ( 4 Months)</t>
  </si>
  <si>
    <t xml:space="preserve">Enhanced D.A. From Dt.1 -1 - 2013 to 30 - 04 - 2013 ( 4 Months)  to PF / CPS                                        AND  AREAR CASH For  MAY. 2013. ( INCLDES IN JUNE.2013 REGULAR BILL ).                                                                                  </t>
  </si>
  <si>
    <r>
      <t xml:space="preserve">       As per  G.O.Ms.No : </t>
    </r>
    <r>
      <rPr>
        <b/>
        <sz val="12"/>
        <rFont val="Tahoma"/>
        <family val="2"/>
      </rPr>
      <t>136</t>
    </r>
    <r>
      <rPr>
        <b/>
        <sz val="10"/>
        <rFont val="Tahoma"/>
        <family val="2"/>
      </rPr>
      <t xml:space="preserve">;    Dt: </t>
    </r>
    <r>
      <rPr>
        <b/>
        <sz val="12"/>
        <rFont val="Tahoma"/>
        <family val="2"/>
      </rPr>
      <t>11 -  06 - 2013.</t>
    </r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</si>
</sst>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0.000"/>
    <numFmt numFmtId="166" formatCode="0.000_);\(0.000\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3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Verdana"/>
      <family val="2"/>
    </font>
    <font>
      <b/>
      <sz val="10"/>
      <name val="Tahoma"/>
      <family val="2"/>
    </font>
    <font>
      <b/>
      <sz val="11"/>
      <color indexed="8"/>
      <name val="Arial"/>
      <family val="2"/>
    </font>
    <font>
      <sz val="16"/>
      <color indexed="8"/>
      <name val="Verdana"/>
      <family val="2"/>
    </font>
    <font>
      <sz val="18"/>
      <name val="Arial"/>
      <family val="2"/>
    </font>
    <font>
      <sz val="18"/>
      <color indexed="8"/>
      <name val="Arial"/>
      <family val="2"/>
    </font>
    <font>
      <b/>
      <sz val="20"/>
      <name val="Courier New"/>
      <family val="3"/>
    </font>
    <font>
      <sz val="24"/>
      <color indexed="8"/>
      <name val="Arial"/>
      <family val="2"/>
    </font>
    <font>
      <sz val="20"/>
      <color indexed="8"/>
      <name val="Arial"/>
      <family val="2"/>
    </font>
    <font>
      <sz val="22"/>
      <name val="Arial"/>
      <family val="2"/>
    </font>
    <font>
      <b/>
      <sz val="12"/>
      <name val="Tahoma"/>
      <family val="2"/>
    </font>
    <font>
      <sz val="8"/>
      <name val="Arial"/>
      <family val="2"/>
    </font>
    <font>
      <sz val="26"/>
      <color indexed="8"/>
      <name val="Arial"/>
      <family val="2"/>
    </font>
    <font>
      <sz val="26"/>
      <color indexed="8"/>
      <name val="Times New Roman"/>
      <family val="1"/>
    </font>
    <font>
      <sz val="14"/>
      <name val="Arial"/>
      <family val="2"/>
    </font>
    <font>
      <b/>
      <sz val="1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" fillId="23" borderId="7" applyNumberFormat="0" applyFont="0" applyAlignment="0" applyProtection="0"/>
    <xf numFmtId="0" fontId="14" fillId="20" borderId="8" applyNumberFormat="0" applyAlignment="0" applyProtection="0"/>
    <xf numFmtId="9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25" fillId="24" borderId="10" xfId="0" applyFont="1" applyFill="1" applyBorder="1" applyAlignment="1">
      <alignment horizontal="center" vertical="center" wrapText="1"/>
    </xf>
    <xf numFmtId="0" fontId="25" fillId="24" borderId="11" xfId="0" applyFont="1" applyFill="1" applyBorder="1" applyAlignment="1">
      <alignment horizontal="center" vertical="center" wrapText="1"/>
    </xf>
    <xf numFmtId="0" fontId="25" fillId="24" borderId="12" xfId="0" applyFont="1" applyFill="1" applyBorder="1" applyAlignment="1">
      <alignment horizontal="center" vertical="center" wrapText="1"/>
    </xf>
    <xf numFmtId="0" fontId="25" fillId="24" borderId="13" xfId="0" applyFont="1" applyFill="1" applyBorder="1" applyAlignment="1">
      <alignment horizontal="center" vertical="center" wrapText="1"/>
    </xf>
    <xf numFmtId="0" fontId="25" fillId="24" borderId="14" xfId="0" applyFont="1" applyFill="1" applyBorder="1" applyAlignment="1">
      <alignment horizontal="center" vertical="center" wrapText="1"/>
    </xf>
    <xf numFmtId="0" fontId="25" fillId="24" borderId="15" xfId="0" applyFont="1" applyFill="1" applyBorder="1" applyAlignment="1">
      <alignment horizontal="center" vertical="center" wrapText="1"/>
    </xf>
    <xf numFmtId="0" fontId="25" fillId="24" borderId="16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165" fontId="0" fillId="0" borderId="0" xfId="0" applyNumberFormat="1" applyAlignment="1">
      <alignment/>
    </xf>
    <xf numFmtId="0" fontId="25" fillId="0" borderId="17" xfId="0" applyFont="1" applyBorder="1" applyAlignment="1">
      <alignment horizontal="right" vertical="center"/>
    </xf>
    <xf numFmtId="166" fontId="36" fillId="0" borderId="0" xfId="0" applyNumberFormat="1" applyFont="1" applyAlignment="1">
      <alignment vertical="center"/>
    </xf>
    <xf numFmtId="166" fontId="36" fillId="0" borderId="18" xfId="0" applyNumberFormat="1" applyFont="1" applyBorder="1" applyAlignment="1">
      <alignment vertical="center"/>
    </xf>
    <xf numFmtId="164" fontId="21" fillId="24" borderId="19" xfId="0" applyNumberFormat="1" applyFont="1" applyFill="1" applyBorder="1" applyAlignment="1">
      <alignment horizontal="center" vertical="center" wrapText="1"/>
    </xf>
    <xf numFmtId="164" fontId="21" fillId="24" borderId="20" xfId="0" applyNumberFormat="1" applyFont="1" applyFill="1" applyBorder="1" applyAlignment="1">
      <alignment horizontal="center" vertical="center" wrapText="1"/>
    </xf>
    <xf numFmtId="0" fontId="37" fillId="24" borderId="21" xfId="0" applyFont="1" applyFill="1" applyBorder="1" applyAlignment="1">
      <alignment horizontal="center" vertical="center" wrapText="1"/>
    </xf>
    <xf numFmtId="0" fontId="37" fillId="24" borderId="22" xfId="0" applyFont="1" applyFill="1" applyBorder="1" applyAlignment="1">
      <alignment horizontal="center" vertical="center" wrapText="1"/>
    </xf>
    <xf numFmtId="0" fontId="37" fillId="24" borderId="23" xfId="0" applyFont="1" applyFill="1" applyBorder="1" applyAlignment="1">
      <alignment horizontal="center" vertical="center" wrapText="1"/>
    </xf>
    <xf numFmtId="0" fontId="37" fillId="24" borderId="24" xfId="0" applyFont="1" applyFill="1" applyBorder="1" applyAlignment="1">
      <alignment horizontal="center" vertical="center" wrapText="1"/>
    </xf>
    <xf numFmtId="0" fontId="31" fillId="0" borderId="18" xfId="0" applyFont="1" applyBorder="1" applyAlignment="1">
      <alignment horizontal="center" vertical="center"/>
    </xf>
    <xf numFmtId="0" fontId="34" fillId="24" borderId="25" xfId="53" applyFont="1" applyFill="1" applyBorder="1" applyAlignment="1" quotePrefix="1">
      <alignment horizontal="center" vertical="center"/>
    </xf>
    <xf numFmtId="0" fontId="35" fillId="24" borderId="23" xfId="0" applyFont="1" applyFill="1" applyBorder="1" applyAlignment="1">
      <alignment horizontal="center" vertical="center"/>
    </xf>
    <xf numFmtId="0" fontId="35" fillId="24" borderId="13" xfId="0" applyFont="1" applyFill="1" applyBorder="1" applyAlignment="1">
      <alignment horizontal="center" vertical="center"/>
    </xf>
    <xf numFmtId="0" fontId="22" fillId="24" borderId="18" xfId="0" applyFont="1" applyFill="1" applyBorder="1" applyAlignment="1">
      <alignment horizontal="center" vertical="center" wrapText="1"/>
    </xf>
    <xf numFmtId="0" fontId="32" fillId="24" borderId="18" xfId="0" applyFont="1" applyFill="1" applyBorder="1" applyAlignment="1">
      <alignment horizontal="center" vertical="center" wrapText="1"/>
    </xf>
    <xf numFmtId="0" fontId="28" fillId="24" borderId="26" xfId="0" applyFont="1" applyFill="1" applyBorder="1" applyAlignment="1">
      <alignment horizontal="center" vertical="center" textRotation="90"/>
    </xf>
    <xf numFmtId="0" fontId="28" fillId="24" borderId="27" xfId="0" applyFont="1" applyFill="1" applyBorder="1" applyAlignment="1">
      <alignment horizontal="center" vertical="center" textRotation="90"/>
    </xf>
    <xf numFmtId="0" fontId="28" fillId="24" borderId="28" xfId="0" applyFont="1" applyFill="1" applyBorder="1" applyAlignment="1">
      <alignment horizontal="center" vertical="center" textRotation="90"/>
    </xf>
    <xf numFmtId="2" fontId="23" fillId="24" borderId="19" xfId="0" applyNumberFormat="1" applyFont="1" applyFill="1" applyBorder="1" applyAlignment="1">
      <alignment horizontal="center" vertical="center" wrapText="1"/>
    </xf>
    <xf numFmtId="0" fontId="20" fillId="24" borderId="16" xfId="0" applyFont="1" applyFill="1" applyBorder="1" applyAlignment="1">
      <alignment horizontal="center" vertical="center" wrapText="1"/>
    </xf>
    <xf numFmtId="0" fontId="20" fillId="24" borderId="14" xfId="0" applyFont="1" applyFill="1" applyBorder="1" applyAlignment="1">
      <alignment horizontal="center" vertical="center" wrapText="1"/>
    </xf>
    <xf numFmtId="0" fontId="21" fillId="24" borderId="29" xfId="0" applyFont="1" applyFill="1" applyBorder="1" applyAlignment="1">
      <alignment horizontal="center" vertical="center" wrapText="1"/>
    </xf>
    <xf numFmtId="0" fontId="21" fillId="24" borderId="30" xfId="0" applyFont="1" applyFill="1" applyBorder="1" applyAlignment="1">
      <alignment horizontal="center" vertical="center" wrapText="1"/>
    </xf>
    <xf numFmtId="0" fontId="24" fillId="24" borderId="19" xfId="0" applyFont="1" applyFill="1" applyBorder="1" applyAlignment="1">
      <alignment horizontal="center" vertical="center" wrapText="1"/>
    </xf>
    <xf numFmtId="0" fontId="24" fillId="24" borderId="20" xfId="0" applyFont="1" applyFill="1" applyBorder="1" applyAlignment="1">
      <alignment horizontal="center" vertical="center" wrapText="1"/>
    </xf>
    <xf numFmtId="0" fontId="26" fillId="24" borderId="25" xfId="0" applyFont="1" applyFill="1" applyBorder="1" applyAlignment="1">
      <alignment horizontal="center" vertical="center" wrapText="1"/>
    </xf>
    <xf numFmtId="0" fontId="26" fillId="24" borderId="23" xfId="0" applyFont="1" applyFill="1" applyBorder="1" applyAlignment="1">
      <alignment horizontal="center" vertical="center" wrapText="1"/>
    </xf>
    <xf numFmtId="0" fontId="26" fillId="24" borderId="13" xfId="0" applyFont="1" applyFill="1" applyBorder="1" applyAlignment="1">
      <alignment horizontal="center" vertical="center" wrapText="1"/>
    </xf>
    <xf numFmtId="0" fontId="29" fillId="24" borderId="29" xfId="0" applyFont="1" applyFill="1" applyBorder="1" applyAlignment="1">
      <alignment horizontal="center" vertical="center" textRotation="90" wrapText="1"/>
    </xf>
    <xf numFmtId="0" fontId="29" fillId="24" borderId="31" xfId="0" applyFont="1" applyFill="1" applyBorder="1" applyAlignment="1">
      <alignment horizontal="center" vertical="center" textRotation="90" wrapText="1"/>
    </xf>
    <xf numFmtId="0" fontId="29" fillId="24" borderId="19" xfId="0" applyFont="1" applyFill="1" applyBorder="1" applyAlignment="1">
      <alignment horizontal="center" vertical="center" textRotation="90" wrapText="1"/>
    </xf>
    <xf numFmtId="0" fontId="21" fillId="24" borderId="18" xfId="0" applyFont="1" applyFill="1" applyBorder="1" applyAlignment="1">
      <alignment horizontal="center" vertical="center" wrapText="1"/>
    </xf>
    <xf numFmtId="0" fontId="27" fillId="24" borderId="18" xfId="0" applyFont="1" applyFill="1" applyBorder="1" applyAlignment="1">
      <alignment horizontal="center" vertical="center" textRotation="90" wrapText="1"/>
    </xf>
    <xf numFmtId="0" fontId="30" fillId="24" borderId="32" xfId="0" applyFont="1" applyFill="1" applyBorder="1" applyAlignment="1">
      <alignment horizontal="center" vertical="center" textRotation="90" wrapText="1"/>
    </xf>
    <xf numFmtId="0" fontId="30" fillId="24" borderId="33" xfId="0" applyFont="1" applyFill="1" applyBorder="1" applyAlignment="1">
      <alignment horizontal="center" vertical="center" textRotation="90" wrapText="1"/>
    </xf>
    <xf numFmtId="0" fontId="24" fillId="24" borderId="29" xfId="0" applyFont="1" applyFill="1" applyBorder="1" applyAlignment="1">
      <alignment horizontal="center" vertical="center" wrapText="1"/>
    </xf>
    <xf numFmtId="0" fontId="24" fillId="24" borderId="30" xfId="0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gtwg.yolasite.com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8"/>
  <sheetViews>
    <sheetView tabSelected="1" workbookViewId="0" topLeftCell="A1">
      <selection activeCell="M4" sqref="M4"/>
    </sheetView>
  </sheetViews>
  <sheetFormatPr defaultColWidth="9.140625" defaultRowHeight="12.75"/>
  <cols>
    <col min="1" max="1" width="13.57421875" style="0" customWidth="1"/>
    <col min="2" max="2" width="14.28125" style="0" customWidth="1"/>
    <col min="3" max="3" width="10.7109375" style="0" customWidth="1"/>
    <col min="4" max="4" width="10.421875" style="0" customWidth="1"/>
    <col min="5" max="5" width="11.421875" style="0" customWidth="1"/>
    <col min="6" max="6" width="5.140625" style="0" customWidth="1"/>
    <col min="7" max="7" width="13.140625" style="0" customWidth="1"/>
    <col min="8" max="8" width="12.421875" style="0" customWidth="1"/>
    <col min="9" max="10" width="11.140625" style="0" customWidth="1"/>
    <col min="11" max="11" width="12.28125" style="8" customWidth="1"/>
    <col min="14" max="14" width="10.7109375" style="0" bestFit="1" customWidth="1"/>
  </cols>
  <sheetData>
    <row r="1" spans="1:11" ht="26.25" customHeight="1">
      <c r="A1" s="19" t="s">
        <v>10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ht="33">
      <c r="A2" s="20" t="s">
        <v>9</v>
      </c>
      <c r="B2" s="21"/>
      <c r="C2" s="21"/>
      <c r="D2" s="21"/>
      <c r="E2" s="21"/>
      <c r="F2" s="21"/>
      <c r="G2" s="21"/>
      <c r="H2" s="21"/>
      <c r="I2" s="21"/>
      <c r="J2" s="21"/>
      <c r="K2" s="22"/>
    </row>
    <row r="3" spans="1:11" ht="34.5" customHeight="1">
      <c r="A3" s="23" t="s">
        <v>14</v>
      </c>
      <c r="B3" s="23"/>
      <c r="C3" s="23"/>
      <c r="D3" s="23"/>
      <c r="E3" s="23"/>
      <c r="F3" s="23"/>
      <c r="G3" s="23"/>
      <c r="H3" s="23"/>
      <c r="I3" s="23"/>
      <c r="J3" s="23"/>
      <c r="K3" s="23"/>
    </row>
    <row r="4" spans="1:11" ht="19.5" customHeight="1">
      <c r="A4" s="24" t="s">
        <v>1</v>
      </c>
      <c r="B4" s="24"/>
      <c r="C4" s="24"/>
      <c r="D4" s="24"/>
      <c r="E4" s="24"/>
      <c r="F4" s="25" t="s">
        <v>6</v>
      </c>
      <c r="G4" s="28" t="s">
        <v>15</v>
      </c>
      <c r="H4" s="28"/>
      <c r="I4" s="28"/>
      <c r="J4" s="28"/>
      <c r="K4" s="28"/>
    </row>
    <row r="5" spans="1:11" ht="17.25" customHeight="1">
      <c r="A5" s="29" t="s">
        <v>0</v>
      </c>
      <c r="B5" s="33" t="s">
        <v>8</v>
      </c>
      <c r="C5" s="33" t="s">
        <v>4</v>
      </c>
      <c r="D5" s="13" t="s">
        <v>5</v>
      </c>
      <c r="E5" s="31" t="s">
        <v>13</v>
      </c>
      <c r="F5" s="26"/>
      <c r="G5" s="41" t="s">
        <v>0</v>
      </c>
      <c r="H5" s="33" t="s">
        <v>8</v>
      </c>
      <c r="I5" s="33" t="s">
        <v>4</v>
      </c>
      <c r="J5" s="13" t="s">
        <v>5</v>
      </c>
      <c r="K5" s="45" t="s">
        <v>13</v>
      </c>
    </row>
    <row r="6" spans="1:11" ht="34.5" customHeight="1" thickBot="1">
      <c r="A6" s="30"/>
      <c r="B6" s="34"/>
      <c r="C6" s="34"/>
      <c r="D6" s="14"/>
      <c r="E6" s="32"/>
      <c r="F6" s="27"/>
      <c r="G6" s="41"/>
      <c r="H6" s="34"/>
      <c r="I6" s="34"/>
      <c r="J6" s="14"/>
      <c r="K6" s="46"/>
    </row>
    <row r="7" spans="1:14" ht="27" customHeight="1" thickBot="1">
      <c r="A7" s="1">
        <v>6700</v>
      </c>
      <c r="B7" s="2">
        <f>ROUND(A7*54.784%,0)</f>
        <v>3671</v>
      </c>
      <c r="C7" s="2">
        <f>ROUND(A7*47.936%,0)</f>
        <v>3212</v>
      </c>
      <c r="D7" s="2">
        <f>B7-C7</f>
        <v>459</v>
      </c>
      <c r="E7" s="2">
        <f>D7*4</f>
        <v>1836</v>
      </c>
      <c r="F7" s="43" t="s">
        <v>7</v>
      </c>
      <c r="G7" s="7">
        <v>20680</v>
      </c>
      <c r="H7" s="2">
        <f>ROUND(G7*54.784%,0)</f>
        <v>11329</v>
      </c>
      <c r="I7" s="2">
        <f>ROUND(G7*47.936%,0)</f>
        <v>9913</v>
      </c>
      <c r="J7" s="2">
        <f>H7-I7</f>
        <v>1416</v>
      </c>
      <c r="K7" s="10">
        <f>J7*4</f>
        <v>5664</v>
      </c>
      <c r="N7" s="11"/>
    </row>
    <row r="8" spans="1:14" ht="27" customHeight="1" thickBot="1">
      <c r="A8" s="3">
        <f>A7+200</f>
        <v>6900</v>
      </c>
      <c r="B8" s="2">
        <f aca="true" t="shared" si="0" ref="B8:B46">ROUND(A8*54.784%,0)</f>
        <v>3780</v>
      </c>
      <c r="C8" s="2">
        <f aca="true" t="shared" si="1" ref="C8:C46">ROUND(A8*47.936%,0)</f>
        <v>3308</v>
      </c>
      <c r="D8" s="2">
        <f aca="true" t="shared" si="2" ref="D8:D46">B8-C8</f>
        <v>472</v>
      </c>
      <c r="E8" s="2">
        <f aca="true" t="shared" si="3" ref="E8:E46">D8*4</f>
        <v>1888</v>
      </c>
      <c r="F8" s="44"/>
      <c r="G8" s="3">
        <f>G7+570</f>
        <v>21250</v>
      </c>
      <c r="H8" s="2">
        <f aca="true" t="shared" si="4" ref="H8:H46">ROUND(G8*54.784%,0)</f>
        <v>11642</v>
      </c>
      <c r="I8" s="2">
        <f aca="true" t="shared" si="5" ref="I8:I46">ROUND(G8*47.936%,0)</f>
        <v>10186</v>
      </c>
      <c r="J8" s="2">
        <f aca="true" t="shared" si="6" ref="J8:J46">H8-I8</f>
        <v>1456</v>
      </c>
      <c r="K8" s="10">
        <f aca="true" t="shared" si="7" ref="K8:K46">J8*4</f>
        <v>5824</v>
      </c>
      <c r="M8" s="9"/>
      <c r="N8" s="11"/>
    </row>
    <row r="9" spans="1:14" ht="27" customHeight="1" thickBot="1">
      <c r="A9" s="3">
        <f>A8+200</f>
        <v>7100</v>
      </c>
      <c r="B9" s="2">
        <f t="shared" si="0"/>
        <v>3890</v>
      </c>
      <c r="C9" s="2">
        <f t="shared" si="1"/>
        <v>3403</v>
      </c>
      <c r="D9" s="2">
        <f t="shared" si="2"/>
        <v>487</v>
      </c>
      <c r="E9" s="2">
        <f t="shared" si="3"/>
        <v>1948</v>
      </c>
      <c r="F9" s="44"/>
      <c r="G9" s="3">
        <f>G8+570</f>
        <v>21820</v>
      </c>
      <c r="H9" s="2">
        <f t="shared" si="4"/>
        <v>11954</v>
      </c>
      <c r="I9" s="2">
        <f t="shared" si="5"/>
        <v>10460</v>
      </c>
      <c r="J9" s="2">
        <f t="shared" si="6"/>
        <v>1494</v>
      </c>
      <c r="K9" s="10">
        <f t="shared" si="7"/>
        <v>5976</v>
      </c>
      <c r="N9" s="12"/>
    </row>
    <row r="10" spans="1:11" ht="27" customHeight="1" thickBot="1">
      <c r="A10" s="3">
        <f>A9+200</f>
        <v>7300</v>
      </c>
      <c r="B10" s="2">
        <f t="shared" si="0"/>
        <v>3999</v>
      </c>
      <c r="C10" s="2">
        <f t="shared" si="1"/>
        <v>3499</v>
      </c>
      <c r="D10" s="2">
        <f t="shared" si="2"/>
        <v>500</v>
      </c>
      <c r="E10" s="2">
        <f t="shared" si="3"/>
        <v>2000</v>
      </c>
      <c r="F10" s="44"/>
      <c r="G10" s="3">
        <f>G9+610</f>
        <v>22430</v>
      </c>
      <c r="H10" s="2">
        <f t="shared" si="4"/>
        <v>12288</v>
      </c>
      <c r="I10" s="2">
        <f t="shared" si="5"/>
        <v>10752</v>
      </c>
      <c r="J10" s="2">
        <f t="shared" si="6"/>
        <v>1536</v>
      </c>
      <c r="K10" s="10">
        <f t="shared" si="7"/>
        <v>6144</v>
      </c>
    </row>
    <row r="11" spans="1:11" ht="27" customHeight="1" thickBot="1">
      <c r="A11" s="3">
        <f>A10+220</f>
        <v>7520</v>
      </c>
      <c r="B11" s="2">
        <f t="shared" si="0"/>
        <v>4120</v>
      </c>
      <c r="C11" s="2">
        <f t="shared" si="1"/>
        <v>3605</v>
      </c>
      <c r="D11" s="2">
        <f t="shared" si="2"/>
        <v>515</v>
      </c>
      <c r="E11" s="2">
        <f t="shared" si="3"/>
        <v>2060</v>
      </c>
      <c r="F11" s="44"/>
      <c r="G11" s="3">
        <f>G10+610</f>
        <v>23040</v>
      </c>
      <c r="H11" s="2">
        <f t="shared" si="4"/>
        <v>12622</v>
      </c>
      <c r="I11" s="2">
        <f t="shared" si="5"/>
        <v>11044</v>
      </c>
      <c r="J11" s="2">
        <f t="shared" si="6"/>
        <v>1578</v>
      </c>
      <c r="K11" s="10">
        <f t="shared" si="7"/>
        <v>6312</v>
      </c>
    </row>
    <row r="12" spans="1:11" ht="27" customHeight="1" thickBot="1">
      <c r="A12" s="3">
        <f>A11+220</f>
        <v>7740</v>
      </c>
      <c r="B12" s="2">
        <f t="shared" si="0"/>
        <v>4240</v>
      </c>
      <c r="C12" s="2">
        <f t="shared" si="1"/>
        <v>3710</v>
      </c>
      <c r="D12" s="2">
        <f t="shared" si="2"/>
        <v>530</v>
      </c>
      <c r="E12" s="2">
        <f t="shared" si="3"/>
        <v>2120</v>
      </c>
      <c r="F12" s="44"/>
      <c r="G12" s="3">
        <f>G11+610</f>
        <v>23650</v>
      </c>
      <c r="H12" s="2">
        <f t="shared" si="4"/>
        <v>12956</v>
      </c>
      <c r="I12" s="2">
        <f t="shared" si="5"/>
        <v>11337</v>
      </c>
      <c r="J12" s="2">
        <f t="shared" si="6"/>
        <v>1619</v>
      </c>
      <c r="K12" s="10">
        <f t="shared" si="7"/>
        <v>6476</v>
      </c>
    </row>
    <row r="13" spans="1:11" ht="27" customHeight="1" thickBot="1">
      <c r="A13" s="3">
        <f>A12+220</f>
        <v>7960</v>
      </c>
      <c r="B13" s="2">
        <f t="shared" si="0"/>
        <v>4361</v>
      </c>
      <c r="C13" s="2">
        <f t="shared" si="1"/>
        <v>3816</v>
      </c>
      <c r="D13" s="2">
        <f t="shared" si="2"/>
        <v>545</v>
      </c>
      <c r="E13" s="2">
        <f t="shared" si="3"/>
        <v>2180</v>
      </c>
      <c r="F13" s="44"/>
      <c r="G13" s="3">
        <f>G12+650</f>
        <v>24300</v>
      </c>
      <c r="H13" s="2">
        <f t="shared" si="4"/>
        <v>13313</v>
      </c>
      <c r="I13" s="2">
        <f t="shared" si="5"/>
        <v>11648</v>
      </c>
      <c r="J13" s="2">
        <f t="shared" si="6"/>
        <v>1665</v>
      </c>
      <c r="K13" s="10">
        <f t="shared" si="7"/>
        <v>6660</v>
      </c>
    </row>
    <row r="14" spans="1:11" ht="27" customHeight="1" thickBot="1">
      <c r="A14" s="3">
        <f>A13+240</f>
        <v>8200</v>
      </c>
      <c r="B14" s="2">
        <f t="shared" si="0"/>
        <v>4492</v>
      </c>
      <c r="C14" s="2">
        <f t="shared" si="1"/>
        <v>3931</v>
      </c>
      <c r="D14" s="2">
        <f t="shared" si="2"/>
        <v>561</v>
      </c>
      <c r="E14" s="2">
        <f t="shared" si="3"/>
        <v>2244</v>
      </c>
      <c r="F14" s="44"/>
      <c r="G14" s="3">
        <f>G13+650</f>
        <v>24950</v>
      </c>
      <c r="H14" s="2">
        <f t="shared" si="4"/>
        <v>13669</v>
      </c>
      <c r="I14" s="2">
        <f t="shared" si="5"/>
        <v>11960</v>
      </c>
      <c r="J14" s="2">
        <f t="shared" si="6"/>
        <v>1709</v>
      </c>
      <c r="K14" s="10">
        <f t="shared" si="7"/>
        <v>6836</v>
      </c>
    </row>
    <row r="15" spans="1:11" ht="27" customHeight="1" thickBot="1">
      <c r="A15" s="3">
        <f>A14+240</f>
        <v>8440</v>
      </c>
      <c r="B15" s="2">
        <f t="shared" si="0"/>
        <v>4624</v>
      </c>
      <c r="C15" s="2">
        <f t="shared" si="1"/>
        <v>4046</v>
      </c>
      <c r="D15" s="2">
        <f t="shared" si="2"/>
        <v>578</v>
      </c>
      <c r="E15" s="2">
        <f t="shared" si="3"/>
        <v>2312</v>
      </c>
      <c r="F15" s="44"/>
      <c r="G15" s="3">
        <f>G14+650</f>
        <v>25600</v>
      </c>
      <c r="H15" s="2">
        <f t="shared" si="4"/>
        <v>14025</v>
      </c>
      <c r="I15" s="2">
        <f t="shared" si="5"/>
        <v>12272</v>
      </c>
      <c r="J15" s="2">
        <f t="shared" si="6"/>
        <v>1753</v>
      </c>
      <c r="K15" s="10">
        <f t="shared" si="7"/>
        <v>7012</v>
      </c>
    </row>
    <row r="16" spans="1:11" ht="27" customHeight="1" thickBot="1">
      <c r="A16" s="3">
        <f>A15+240</f>
        <v>8680</v>
      </c>
      <c r="B16" s="2">
        <f t="shared" si="0"/>
        <v>4755</v>
      </c>
      <c r="C16" s="2">
        <f t="shared" si="1"/>
        <v>4161</v>
      </c>
      <c r="D16" s="2">
        <f t="shared" si="2"/>
        <v>594</v>
      </c>
      <c r="E16" s="2">
        <f t="shared" si="3"/>
        <v>2376</v>
      </c>
      <c r="F16" s="44"/>
      <c r="G16" s="3">
        <f>G15+700</f>
        <v>26300</v>
      </c>
      <c r="H16" s="2">
        <f t="shared" si="4"/>
        <v>14408</v>
      </c>
      <c r="I16" s="2">
        <f t="shared" si="5"/>
        <v>12607</v>
      </c>
      <c r="J16" s="2">
        <f t="shared" si="6"/>
        <v>1801</v>
      </c>
      <c r="K16" s="10">
        <f t="shared" si="7"/>
        <v>7204</v>
      </c>
    </row>
    <row r="17" spans="1:11" ht="27" customHeight="1" thickBot="1">
      <c r="A17" s="3">
        <f>A16+260</f>
        <v>8940</v>
      </c>
      <c r="B17" s="2">
        <f t="shared" si="0"/>
        <v>4898</v>
      </c>
      <c r="C17" s="2">
        <f t="shared" si="1"/>
        <v>4285</v>
      </c>
      <c r="D17" s="2">
        <f t="shared" si="2"/>
        <v>613</v>
      </c>
      <c r="E17" s="2">
        <f t="shared" si="3"/>
        <v>2452</v>
      </c>
      <c r="F17" s="44"/>
      <c r="G17" s="3">
        <f>G16+700</f>
        <v>27000</v>
      </c>
      <c r="H17" s="2">
        <f t="shared" si="4"/>
        <v>14792</v>
      </c>
      <c r="I17" s="2">
        <f t="shared" si="5"/>
        <v>12943</v>
      </c>
      <c r="J17" s="2">
        <f t="shared" si="6"/>
        <v>1849</v>
      </c>
      <c r="K17" s="10">
        <f t="shared" si="7"/>
        <v>7396</v>
      </c>
    </row>
    <row r="18" spans="1:11" ht="27" customHeight="1" thickBot="1">
      <c r="A18" s="3">
        <f>A17+260</f>
        <v>9200</v>
      </c>
      <c r="B18" s="2">
        <f t="shared" si="0"/>
        <v>5040</v>
      </c>
      <c r="C18" s="2">
        <f t="shared" si="1"/>
        <v>4410</v>
      </c>
      <c r="D18" s="2">
        <f t="shared" si="2"/>
        <v>630</v>
      </c>
      <c r="E18" s="2">
        <f t="shared" si="3"/>
        <v>2520</v>
      </c>
      <c r="F18" s="44"/>
      <c r="G18" s="3">
        <f>G17+700</f>
        <v>27700</v>
      </c>
      <c r="H18" s="2">
        <f t="shared" si="4"/>
        <v>15175</v>
      </c>
      <c r="I18" s="2">
        <f t="shared" si="5"/>
        <v>13278</v>
      </c>
      <c r="J18" s="2">
        <f t="shared" si="6"/>
        <v>1897</v>
      </c>
      <c r="K18" s="10">
        <f t="shared" si="7"/>
        <v>7588</v>
      </c>
    </row>
    <row r="19" spans="1:11" ht="27" customHeight="1" thickBot="1">
      <c r="A19" s="3">
        <f>A18+260</f>
        <v>9460</v>
      </c>
      <c r="B19" s="2">
        <f t="shared" si="0"/>
        <v>5183</v>
      </c>
      <c r="C19" s="2">
        <f t="shared" si="1"/>
        <v>4535</v>
      </c>
      <c r="D19" s="2">
        <f t="shared" si="2"/>
        <v>648</v>
      </c>
      <c r="E19" s="2">
        <f t="shared" si="3"/>
        <v>2592</v>
      </c>
      <c r="F19" s="44"/>
      <c r="G19" s="3">
        <f>G18+750</f>
        <v>28450</v>
      </c>
      <c r="H19" s="2">
        <f t="shared" si="4"/>
        <v>15586</v>
      </c>
      <c r="I19" s="2">
        <f t="shared" si="5"/>
        <v>13638</v>
      </c>
      <c r="J19" s="2">
        <f t="shared" si="6"/>
        <v>1948</v>
      </c>
      <c r="K19" s="10">
        <f t="shared" si="7"/>
        <v>7792</v>
      </c>
    </row>
    <row r="20" spans="1:11" ht="27" customHeight="1" thickBot="1">
      <c r="A20" s="3">
        <f>A19+280</f>
        <v>9740</v>
      </c>
      <c r="B20" s="2">
        <f t="shared" si="0"/>
        <v>5336</v>
      </c>
      <c r="C20" s="2">
        <f t="shared" si="1"/>
        <v>4669</v>
      </c>
      <c r="D20" s="2">
        <f t="shared" si="2"/>
        <v>667</v>
      </c>
      <c r="E20" s="2">
        <f t="shared" si="3"/>
        <v>2668</v>
      </c>
      <c r="F20" s="42" t="s">
        <v>2</v>
      </c>
      <c r="G20" s="4">
        <f>G19+750</f>
        <v>29200</v>
      </c>
      <c r="H20" s="2">
        <f t="shared" si="4"/>
        <v>15997</v>
      </c>
      <c r="I20" s="2">
        <f t="shared" si="5"/>
        <v>13997</v>
      </c>
      <c r="J20" s="2">
        <f t="shared" si="6"/>
        <v>2000</v>
      </c>
      <c r="K20" s="10">
        <f t="shared" si="7"/>
        <v>8000</v>
      </c>
    </row>
    <row r="21" spans="1:11" ht="27" customHeight="1" thickBot="1">
      <c r="A21" s="3">
        <f>A20+280</f>
        <v>10020</v>
      </c>
      <c r="B21" s="2">
        <f t="shared" si="0"/>
        <v>5489</v>
      </c>
      <c r="C21" s="2">
        <f t="shared" si="1"/>
        <v>4803</v>
      </c>
      <c r="D21" s="2">
        <f t="shared" si="2"/>
        <v>686</v>
      </c>
      <c r="E21" s="2">
        <f t="shared" si="3"/>
        <v>2744</v>
      </c>
      <c r="F21" s="42"/>
      <c r="G21" s="4">
        <f>G20+750</f>
        <v>29950</v>
      </c>
      <c r="H21" s="2">
        <f t="shared" si="4"/>
        <v>16408</v>
      </c>
      <c r="I21" s="2">
        <f t="shared" si="5"/>
        <v>14357</v>
      </c>
      <c r="J21" s="2">
        <f t="shared" si="6"/>
        <v>2051</v>
      </c>
      <c r="K21" s="10">
        <f t="shared" si="7"/>
        <v>8204</v>
      </c>
    </row>
    <row r="22" spans="1:11" ht="27" customHeight="1" thickBot="1">
      <c r="A22" s="3">
        <f>A21+280</f>
        <v>10300</v>
      </c>
      <c r="B22" s="2">
        <f t="shared" si="0"/>
        <v>5643</v>
      </c>
      <c r="C22" s="2">
        <f t="shared" si="1"/>
        <v>4937</v>
      </c>
      <c r="D22" s="2">
        <f t="shared" si="2"/>
        <v>706</v>
      </c>
      <c r="E22" s="2">
        <f t="shared" si="3"/>
        <v>2824</v>
      </c>
      <c r="F22" s="42"/>
      <c r="G22" s="4">
        <f>G21+800</f>
        <v>30750</v>
      </c>
      <c r="H22" s="2">
        <f t="shared" si="4"/>
        <v>16846</v>
      </c>
      <c r="I22" s="2">
        <f t="shared" si="5"/>
        <v>14740</v>
      </c>
      <c r="J22" s="2">
        <f t="shared" si="6"/>
        <v>2106</v>
      </c>
      <c r="K22" s="10">
        <f t="shared" si="7"/>
        <v>8424</v>
      </c>
    </row>
    <row r="23" spans="1:11" ht="27" customHeight="1" thickBot="1">
      <c r="A23" s="3">
        <f>A22+300</f>
        <v>10600</v>
      </c>
      <c r="B23" s="2">
        <f t="shared" si="0"/>
        <v>5807</v>
      </c>
      <c r="C23" s="2">
        <f t="shared" si="1"/>
        <v>5081</v>
      </c>
      <c r="D23" s="2">
        <f t="shared" si="2"/>
        <v>726</v>
      </c>
      <c r="E23" s="2">
        <f t="shared" si="3"/>
        <v>2904</v>
      </c>
      <c r="F23" s="42"/>
      <c r="G23" s="4">
        <f>G22+800</f>
        <v>31550</v>
      </c>
      <c r="H23" s="2">
        <f t="shared" si="4"/>
        <v>17284</v>
      </c>
      <c r="I23" s="2">
        <f t="shared" si="5"/>
        <v>15124</v>
      </c>
      <c r="J23" s="2">
        <f t="shared" si="6"/>
        <v>2160</v>
      </c>
      <c r="K23" s="10">
        <f t="shared" si="7"/>
        <v>8640</v>
      </c>
    </row>
    <row r="24" spans="1:11" ht="27" customHeight="1" thickBot="1">
      <c r="A24" s="3">
        <f>A23+300</f>
        <v>10900</v>
      </c>
      <c r="B24" s="2">
        <f t="shared" si="0"/>
        <v>5971</v>
      </c>
      <c r="C24" s="2">
        <f t="shared" si="1"/>
        <v>5225</v>
      </c>
      <c r="D24" s="2">
        <f t="shared" si="2"/>
        <v>746</v>
      </c>
      <c r="E24" s="2">
        <f t="shared" si="3"/>
        <v>2984</v>
      </c>
      <c r="F24" s="42"/>
      <c r="G24" s="4">
        <f>G23+800</f>
        <v>32350</v>
      </c>
      <c r="H24" s="2">
        <f t="shared" si="4"/>
        <v>17723</v>
      </c>
      <c r="I24" s="2">
        <f t="shared" si="5"/>
        <v>15507</v>
      </c>
      <c r="J24" s="2">
        <f t="shared" si="6"/>
        <v>2216</v>
      </c>
      <c r="K24" s="10">
        <f t="shared" si="7"/>
        <v>8864</v>
      </c>
    </row>
    <row r="25" spans="1:11" ht="27" customHeight="1" thickBot="1">
      <c r="A25" s="3">
        <f>A24+300</f>
        <v>11200</v>
      </c>
      <c r="B25" s="2">
        <f t="shared" si="0"/>
        <v>6136</v>
      </c>
      <c r="C25" s="2">
        <f t="shared" si="1"/>
        <v>5369</v>
      </c>
      <c r="D25" s="2">
        <f t="shared" si="2"/>
        <v>767</v>
      </c>
      <c r="E25" s="2">
        <f t="shared" si="3"/>
        <v>3068</v>
      </c>
      <c r="F25" s="42"/>
      <c r="G25" s="4">
        <f>G24+850</f>
        <v>33200</v>
      </c>
      <c r="H25" s="2">
        <f t="shared" si="4"/>
        <v>18188</v>
      </c>
      <c r="I25" s="2">
        <f t="shared" si="5"/>
        <v>15915</v>
      </c>
      <c r="J25" s="2">
        <f t="shared" si="6"/>
        <v>2273</v>
      </c>
      <c r="K25" s="10">
        <f t="shared" si="7"/>
        <v>9092</v>
      </c>
    </row>
    <row r="26" spans="1:11" ht="27" customHeight="1" thickBot="1">
      <c r="A26" s="3">
        <f>A25+330</f>
        <v>11530</v>
      </c>
      <c r="B26" s="2">
        <f t="shared" si="0"/>
        <v>6317</v>
      </c>
      <c r="C26" s="2">
        <f t="shared" si="1"/>
        <v>5527</v>
      </c>
      <c r="D26" s="2">
        <f t="shared" si="2"/>
        <v>790</v>
      </c>
      <c r="E26" s="2">
        <f t="shared" si="3"/>
        <v>3160</v>
      </c>
      <c r="F26" s="42"/>
      <c r="G26" s="4">
        <f>G25+850</f>
        <v>34050</v>
      </c>
      <c r="H26" s="2">
        <f t="shared" si="4"/>
        <v>18654</v>
      </c>
      <c r="I26" s="2">
        <f t="shared" si="5"/>
        <v>16322</v>
      </c>
      <c r="J26" s="2">
        <f t="shared" si="6"/>
        <v>2332</v>
      </c>
      <c r="K26" s="10">
        <f t="shared" si="7"/>
        <v>9328</v>
      </c>
    </row>
    <row r="27" spans="1:11" ht="27" customHeight="1" thickBot="1">
      <c r="A27" s="3">
        <f>A26+330</f>
        <v>11860</v>
      </c>
      <c r="B27" s="2">
        <f t="shared" si="0"/>
        <v>6497</v>
      </c>
      <c r="C27" s="2">
        <f t="shared" si="1"/>
        <v>5685</v>
      </c>
      <c r="D27" s="2">
        <f t="shared" si="2"/>
        <v>812</v>
      </c>
      <c r="E27" s="2">
        <f t="shared" si="3"/>
        <v>3248</v>
      </c>
      <c r="F27" s="42"/>
      <c r="G27" s="4">
        <f>G26+850</f>
        <v>34900</v>
      </c>
      <c r="H27" s="2">
        <f t="shared" si="4"/>
        <v>19120</v>
      </c>
      <c r="I27" s="2">
        <f t="shared" si="5"/>
        <v>16730</v>
      </c>
      <c r="J27" s="2">
        <f t="shared" si="6"/>
        <v>2390</v>
      </c>
      <c r="K27" s="10">
        <f t="shared" si="7"/>
        <v>9560</v>
      </c>
    </row>
    <row r="28" spans="1:11" ht="27" customHeight="1" thickBot="1">
      <c r="A28" s="3">
        <f>A27+330</f>
        <v>12190</v>
      </c>
      <c r="B28" s="2">
        <f t="shared" si="0"/>
        <v>6678</v>
      </c>
      <c r="C28" s="2">
        <f t="shared" si="1"/>
        <v>5843</v>
      </c>
      <c r="D28" s="2">
        <f t="shared" si="2"/>
        <v>835</v>
      </c>
      <c r="E28" s="2">
        <f t="shared" si="3"/>
        <v>3340</v>
      </c>
      <c r="F28" s="42"/>
      <c r="G28" s="4">
        <f>G27+900</f>
        <v>35800</v>
      </c>
      <c r="H28" s="2">
        <f t="shared" si="4"/>
        <v>19613</v>
      </c>
      <c r="I28" s="2">
        <f t="shared" si="5"/>
        <v>17161</v>
      </c>
      <c r="J28" s="2">
        <f t="shared" si="6"/>
        <v>2452</v>
      </c>
      <c r="K28" s="10">
        <f t="shared" si="7"/>
        <v>9808</v>
      </c>
    </row>
    <row r="29" spans="1:11" ht="27" customHeight="1" thickBot="1">
      <c r="A29" s="3">
        <f>A28+360</f>
        <v>12550</v>
      </c>
      <c r="B29" s="2">
        <f t="shared" si="0"/>
        <v>6875</v>
      </c>
      <c r="C29" s="2">
        <f t="shared" si="1"/>
        <v>6016</v>
      </c>
      <c r="D29" s="2">
        <f t="shared" si="2"/>
        <v>859</v>
      </c>
      <c r="E29" s="2">
        <f t="shared" si="3"/>
        <v>3436</v>
      </c>
      <c r="F29" s="38" t="s">
        <v>3</v>
      </c>
      <c r="G29" s="4">
        <f>G28+900</f>
        <v>36700</v>
      </c>
      <c r="H29" s="2">
        <f t="shared" si="4"/>
        <v>20106</v>
      </c>
      <c r="I29" s="2">
        <f t="shared" si="5"/>
        <v>17593</v>
      </c>
      <c r="J29" s="2">
        <f t="shared" si="6"/>
        <v>2513</v>
      </c>
      <c r="K29" s="10">
        <f t="shared" si="7"/>
        <v>10052</v>
      </c>
    </row>
    <row r="30" spans="1:11" ht="27" customHeight="1" thickBot="1">
      <c r="A30" s="3">
        <f>A29+360</f>
        <v>12910</v>
      </c>
      <c r="B30" s="2">
        <f t="shared" si="0"/>
        <v>7073</v>
      </c>
      <c r="C30" s="2">
        <f t="shared" si="1"/>
        <v>6189</v>
      </c>
      <c r="D30" s="2">
        <f t="shared" si="2"/>
        <v>884</v>
      </c>
      <c r="E30" s="2">
        <f t="shared" si="3"/>
        <v>3536</v>
      </c>
      <c r="F30" s="39"/>
      <c r="G30" s="4">
        <f>G29+900</f>
        <v>37600</v>
      </c>
      <c r="H30" s="2">
        <f t="shared" si="4"/>
        <v>20599</v>
      </c>
      <c r="I30" s="2">
        <f t="shared" si="5"/>
        <v>18024</v>
      </c>
      <c r="J30" s="2">
        <f t="shared" si="6"/>
        <v>2575</v>
      </c>
      <c r="K30" s="10">
        <f t="shared" si="7"/>
        <v>10300</v>
      </c>
    </row>
    <row r="31" spans="1:11" ht="27" customHeight="1" thickBot="1">
      <c r="A31" s="3">
        <f>A30+360</f>
        <v>13270</v>
      </c>
      <c r="B31" s="2">
        <f t="shared" si="0"/>
        <v>7270</v>
      </c>
      <c r="C31" s="2">
        <f t="shared" si="1"/>
        <v>6361</v>
      </c>
      <c r="D31" s="2">
        <f t="shared" si="2"/>
        <v>909</v>
      </c>
      <c r="E31" s="2">
        <f t="shared" si="3"/>
        <v>3636</v>
      </c>
      <c r="F31" s="39"/>
      <c r="G31" s="4">
        <f>G30+970</f>
        <v>38570</v>
      </c>
      <c r="H31" s="2">
        <f t="shared" si="4"/>
        <v>21130</v>
      </c>
      <c r="I31" s="2">
        <f t="shared" si="5"/>
        <v>18489</v>
      </c>
      <c r="J31" s="2">
        <f t="shared" si="6"/>
        <v>2641</v>
      </c>
      <c r="K31" s="10">
        <f t="shared" si="7"/>
        <v>10564</v>
      </c>
    </row>
    <row r="32" spans="1:11" ht="27" customHeight="1" thickBot="1">
      <c r="A32" s="3">
        <f>A31+390</f>
        <v>13660</v>
      </c>
      <c r="B32" s="2">
        <f t="shared" si="0"/>
        <v>7483</v>
      </c>
      <c r="C32" s="2">
        <f t="shared" si="1"/>
        <v>6548</v>
      </c>
      <c r="D32" s="2">
        <f t="shared" si="2"/>
        <v>935</v>
      </c>
      <c r="E32" s="2">
        <f t="shared" si="3"/>
        <v>3740</v>
      </c>
      <c r="F32" s="39"/>
      <c r="G32" s="4">
        <f>G31+970</f>
        <v>39540</v>
      </c>
      <c r="H32" s="2">
        <f t="shared" si="4"/>
        <v>21662</v>
      </c>
      <c r="I32" s="2">
        <f t="shared" si="5"/>
        <v>18954</v>
      </c>
      <c r="J32" s="2">
        <f t="shared" si="6"/>
        <v>2708</v>
      </c>
      <c r="K32" s="10">
        <f t="shared" si="7"/>
        <v>10832</v>
      </c>
    </row>
    <row r="33" spans="1:11" ht="27" customHeight="1" thickBot="1">
      <c r="A33" s="3">
        <f>A32+390</f>
        <v>14050</v>
      </c>
      <c r="B33" s="2">
        <f t="shared" si="0"/>
        <v>7697</v>
      </c>
      <c r="C33" s="2">
        <f t="shared" si="1"/>
        <v>6735</v>
      </c>
      <c r="D33" s="2">
        <f t="shared" si="2"/>
        <v>962</v>
      </c>
      <c r="E33" s="2">
        <f t="shared" si="3"/>
        <v>3848</v>
      </c>
      <c r="F33" s="39"/>
      <c r="G33" s="4">
        <f>G32+970</f>
        <v>40510</v>
      </c>
      <c r="H33" s="2">
        <f t="shared" si="4"/>
        <v>22193</v>
      </c>
      <c r="I33" s="2">
        <f t="shared" si="5"/>
        <v>19419</v>
      </c>
      <c r="J33" s="2">
        <f t="shared" si="6"/>
        <v>2774</v>
      </c>
      <c r="K33" s="10">
        <f t="shared" si="7"/>
        <v>11096</v>
      </c>
    </row>
    <row r="34" spans="1:11" ht="27" customHeight="1" thickBot="1">
      <c r="A34" s="3">
        <f>A33+390</f>
        <v>14440</v>
      </c>
      <c r="B34" s="2">
        <f t="shared" si="0"/>
        <v>7911</v>
      </c>
      <c r="C34" s="2">
        <f t="shared" si="1"/>
        <v>6922</v>
      </c>
      <c r="D34" s="2">
        <f t="shared" si="2"/>
        <v>989</v>
      </c>
      <c r="E34" s="2">
        <f t="shared" si="3"/>
        <v>3956</v>
      </c>
      <c r="F34" s="39"/>
      <c r="G34" s="4">
        <f>G33+1040</f>
        <v>41550</v>
      </c>
      <c r="H34" s="2">
        <f t="shared" si="4"/>
        <v>22763</v>
      </c>
      <c r="I34" s="2">
        <f t="shared" si="5"/>
        <v>19917</v>
      </c>
      <c r="J34" s="2">
        <f t="shared" si="6"/>
        <v>2846</v>
      </c>
      <c r="K34" s="10">
        <f t="shared" si="7"/>
        <v>11384</v>
      </c>
    </row>
    <row r="35" spans="1:11" ht="27" customHeight="1" thickBot="1">
      <c r="A35" s="3">
        <f>A34+420</f>
        <v>14860</v>
      </c>
      <c r="B35" s="2">
        <f t="shared" si="0"/>
        <v>8141</v>
      </c>
      <c r="C35" s="2">
        <f t="shared" si="1"/>
        <v>7123</v>
      </c>
      <c r="D35" s="2">
        <f t="shared" si="2"/>
        <v>1018</v>
      </c>
      <c r="E35" s="2">
        <f t="shared" si="3"/>
        <v>4072</v>
      </c>
      <c r="F35" s="39"/>
      <c r="G35" s="4">
        <f>G34+1040</f>
        <v>42590</v>
      </c>
      <c r="H35" s="2">
        <f t="shared" si="4"/>
        <v>23333</v>
      </c>
      <c r="I35" s="2">
        <f t="shared" si="5"/>
        <v>20416</v>
      </c>
      <c r="J35" s="2">
        <f t="shared" si="6"/>
        <v>2917</v>
      </c>
      <c r="K35" s="10">
        <f t="shared" si="7"/>
        <v>11668</v>
      </c>
    </row>
    <row r="36" spans="1:11" ht="27" customHeight="1" thickBot="1">
      <c r="A36" s="3">
        <f>A35+420</f>
        <v>15280</v>
      </c>
      <c r="B36" s="2">
        <f t="shared" si="0"/>
        <v>8371</v>
      </c>
      <c r="C36" s="2">
        <f t="shared" si="1"/>
        <v>7325</v>
      </c>
      <c r="D36" s="2">
        <f t="shared" si="2"/>
        <v>1046</v>
      </c>
      <c r="E36" s="2">
        <f t="shared" si="3"/>
        <v>4184</v>
      </c>
      <c r="F36" s="39"/>
      <c r="G36" s="4">
        <f>G35+1040</f>
        <v>43630</v>
      </c>
      <c r="H36" s="2">
        <f t="shared" si="4"/>
        <v>23902</v>
      </c>
      <c r="I36" s="2">
        <f t="shared" si="5"/>
        <v>20914</v>
      </c>
      <c r="J36" s="2">
        <f t="shared" si="6"/>
        <v>2988</v>
      </c>
      <c r="K36" s="10">
        <f t="shared" si="7"/>
        <v>11952</v>
      </c>
    </row>
    <row r="37" spans="1:11" ht="27" customHeight="1" thickBot="1">
      <c r="A37" s="3">
        <f>A36+420</f>
        <v>15700</v>
      </c>
      <c r="B37" s="2">
        <f t="shared" si="0"/>
        <v>8601</v>
      </c>
      <c r="C37" s="2">
        <f t="shared" si="1"/>
        <v>7526</v>
      </c>
      <c r="D37" s="2">
        <f t="shared" si="2"/>
        <v>1075</v>
      </c>
      <c r="E37" s="2">
        <f t="shared" si="3"/>
        <v>4300</v>
      </c>
      <c r="F37" s="39"/>
      <c r="G37" s="4">
        <f>G36+1110</f>
        <v>44740</v>
      </c>
      <c r="H37" s="2">
        <f t="shared" si="4"/>
        <v>24510</v>
      </c>
      <c r="I37" s="2">
        <f t="shared" si="5"/>
        <v>21447</v>
      </c>
      <c r="J37" s="2">
        <f t="shared" si="6"/>
        <v>3063</v>
      </c>
      <c r="K37" s="10">
        <f t="shared" si="7"/>
        <v>12252</v>
      </c>
    </row>
    <row r="38" spans="1:11" ht="27" customHeight="1" thickBot="1">
      <c r="A38" s="3">
        <f>A37+450</f>
        <v>16150</v>
      </c>
      <c r="B38" s="2">
        <f t="shared" si="0"/>
        <v>8848</v>
      </c>
      <c r="C38" s="2">
        <f t="shared" si="1"/>
        <v>7742</v>
      </c>
      <c r="D38" s="2">
        <f t="shared" si="2"/>
        <v>1106</v>
      </c>
      <c r="E38" s="2">
        <f t="shared" si="3"/>
        <v>4424</v>
      </c>
      <c r="F38" s="39"/>
      <c r="G38" s="4">
        <f>G37+1110</f>
        <v>45850</v>
      </c>
      <c r="H38" s="2">
        <f t="shared" si="4"/>
        <v>25118</v>
      </c>
      <c r="I38" s="2">
        <f t="shared" si="5"/>
        <v>21979</v>
      </c>
      <c r="J38" s="2">
        <f t="shared" si="6"/>
        <v>3139</v>
      </c>
      <c r="K38" s="10">
        <f t="shared" si="7"/>
        <v>12556</v>
      </c>
    </row>
    <row r="39" spans="1:11" ht="27" customHeight="1" thickBot="1">
      <c r="A39" s="3">
        <f>A38+450</f>
        <v>16600</v>
      </c>
      <c r="B39" s="2">
        <f t="shared" si="0"/>
        <v>9094</v>
      </c>
      <c r="C39" s="2">
        <f t="shared" si="1"/>
        <v>7957</v>
      </c>
      <c r="D39" s="2">
        <f t="shared" si="2"/>
        <v>1137</v>
      </c>
      <c r="E39" s="2">
        <f t="shared" si="3"/>
        <v>4548</v>
      </c>
      <c r="F39" s="39"/>
      <c r="G39" s="4">
        <f>G38+1110</f>
        <v>46960</v>
      </c>
      <c r="H39" s="2">
        <f t="shared" si="4"/>
        <v>25727</v>
      </c>
      <c r="I39" s="2">
        <f t="shared" si="5"/>
        <v>22511</v>
      </c>
      <c r="J39" s="2">
        <f t="shared" si="6"/>
        <v>3216</v>
      </c>
      <c r="K39" s="10">
        <f t="shared" si="7"/>
        <v>12864</v>
      </c>
    </row>
    <row r="40" spans="1:11" ht="27" customHeight="1" thickBot="1">
      <c r="A40" s="3">
        <f>A39+450</f>
        <v>17050</v>
      </c>
      <c r="B40" s="2">
        <f t="shared" si="0"/>
        <v>9341</v>
      </c>
      <c r="C40" s="2">
        <f t="shared" si="1"/>
        <v>8173</v>
      </c>
      <c r="D40" s="2">
        <f t="shared" si="2"/>
        <v>1168</v>
      </c>
      <c r="E40" s="2">
        <f t="shared" si="3"/>
        <v>4672</v>
      </c>
      <c r="F40" s="39"/>
      <c r="G40" s="4">
        <f>G39+1200</f>
        <v>48160</v>
      </c>
      <c r="H40" s="2">
        <f t="shared" si="4"/>
        <v>26384</v>
      </c>
      <c r="I40" s="2">
        <f t="shared" si="5"/>
        <v>23086</v>
      </c>
      <c r="J40" s="2">
        <f t="shared" si="6"/>
        <v>3298</v>
      </c>
      <c r="K40" s="10">
        <f t="shared" si="7"/>
        <v>13192</v>
      </c>
    </row>
    <row r="41" spans="1:11" ht="27" customHeight="1" thickBot="1">
      <c r="A41" s="3">
        <f>A40+490</f>
        <v>17540</v>
      </c>
      <c r="B41" s="2">
        <f t="shared" si="0"/>
        <v>9609</v>
      </c>
      <c r="C41" s="2">
        <f t="shared" si="1"/>
        <v>8408</v>
      </c>
      <c r="D41" s="2">
        <f t="shared" si="2"/>
        <v>1201</v>
      </c>
      <c r="E41" s="2">
        <f t="shared" si="3"/>
        <v>4804</v>
      </c>
      <c r="F41" s="39"/>
      <c r="G41" s="4">
        <f>G40+1200</f>
        <v>49360</v>
      </c>
      <c r="H41" s="2">
        <f t="shared" si="4"/>
        <v>27041</v>
      </c>
      <c r="I41" s="2">
        <f t="shared" si="5"/>
        <v>23661</v>
      </c>
      <c r="J41" s="2">
        <f t="shared" si="6"/>
        <v>3380</v>
      </c>
      <c r="K41" s="10">
        <f t="shared" si="7"/>
        <v>13520</v>
      </c>
    </row>
    <row r="42" spans="1:11" ht="27" customHeight="1" thickBot="1">
      <c r="A42" s="3">
        <f>A41+490</f>
        <v>18030</v>
      </c>
      <c r="B42" s="2">
        <f t="shared" si="0"/>
        <v>9878</v>
      </c>
      <c r="C42" s="2">
        <f t="shared" si="1"/>
        <v>8643</v>
      </c>
      <c r="D42" s="2">
        <f t="shared" si="2"/>
        <v>1235</v>
      </c>
      <c r="E42" s="2">
        <f t="shared" si="3"/>
        <v>4940</v>
      </c>
      <c r="F42" s="39"/>
      <c r="G42" s="4">
        <f>G41+1200</f>
        <v>50560</v>
      </c>
      <c r="H42" s="2">
        <f t="shared" si="4"/>
        <v>27699</v>
      </c>
      <c r="I42" s="2">
        <f t="shared" si="5"/>
        <v>24236</v>
      </c>
      <c r="J42" s="2">
        <f t="shared" si="6"/>
        <v>3463</v>
      </c>
      <c r="K42" s="10">
        <f t="shared" si="7"/>
        <v>13852</v>
      </c>
    </row>
    <row r="43" spans="1:11" ht="27" customHeight="1" thickBot="1">
      <c r="A43" s="3">
        <f>A42+490</f>
        <v>18520</v>
      </c>
      <c r="B43" s="2">
        <f t="shared" si="0"/>
        <v>10146</v>
      </c>
      <c r="C43" s="2">
        <f t="shared" si="1"/>
        <v>8878</v>
      </c>
      <c r="D43" s="2">
        <f t="shared" si="2"/>
        <v>1268</v>
      </c>
      <c r="E43" s="2">
        <f t="shared" si="3"/>
        <v>5072</v>
      </c>
      <c r="F43" s="39"/>
      <c r="G43" s="4">
        <f>G42+1200</f>
        <v>51760</v>
      </c>
      <c r="H43" s="2">
        <f t="shared" si="4"/>
        <v>28356</v>
      </c>
      <c r="I43" s="2">
        <f t="shared" si="5"/>
        <v>24812</v>
      </c>
      <c r="J43" s="2">
        <f t="shared" si="6"/>
        <v>3544</v>
      </c>
      <c r="K43" s="10">
        <f t="shared" si="7"/>
        <v>14176</v>
      </c>
    </row>
    <row r="44" spans="1:11" ht="27" customHeight="1" thickBot="1">
      <c r="A44" s="3">
        <f>A43+530</f>
        <v>19050</v>
      </c>
      <c r="B44" s="2">
        <f t="shared" si="0"/>
        <v>10436</v>
      </c>
      <c r="C44" s="2">
        <f t="shared" si="1"/>
        <v>9132</v>
      </c>
      <c r="D44" s="2">
        <f t="shared" si="2"/>
        <v>1304</v>
      </c>
      <c r="E44" s="2">
        <f t="shared" si="3"/>
        <v>5216</v>
      </c>
      <c r="F44" s="39"/>
      <c r="G44" s="4">
        <f>G43+1300</f>
        <v>53060</v>
      </c>
      <c r="H44" s="2">
        <f t="shared" si="4"/>
        <v>29068</v>
      </c>
      <c r="I44" s="2">
        <f t="shared" si="5"/>
        <v>25435</v>
      </c>
      <c r="J44" s="2">
        <f t="shared" si="6"/>
        <v>3633</v>
      </c>
      <c r="K44" s="10">
        <f t="shared" si="7"/>
        <v>14532</v>
      </c>
    </row>
    <row r="45" spans="1:11" ht="27" customHeight="1" thickBot="1">
      <c r="A45" s="3">
        <f>A44+530</f>
        <v>19580</v>
      </c>
      <c r="B45" s="2">
        <f t="shared" si="0"/>
        <v>10727</v>
      </c>
      <c r="C45" s="2">
        <f t="shared" si="1"/>
        <v>9386</v>
      </c>
      <c r="D45" s="2">
        <f t="shared" si="2"/>
        <v>1341</v>
      </c>
      <c r="E45" s="2">
        <f t="shared" si="3"/>
        <v>5364</v>
      </c>
      <c r="F45" s="39"/>
      <c r="G45" s="4">
        <f>G44+1300</f>
        <v>54360</v>
      </c>
      <c r="H45" s="2">
        <f t="shared" si="4"/>
        <v>29781</v>
      </c>
      <c r="I45" s="2">
        <f t="shared" si="5"/>
        <v>26058</v>
      </c>
      <c r="J45" s="2">
        <f t="shared" si="6"/>
        <v>3723</v>
      </c>
      <c r="K45" s="10">
        <f t="shared" si="7"/>
        <v>14892</v>
      </c>
    </row>
    <row r="46" spans="1:11" ht="27" customHeight="1" thickBot="1">
      <c r="A46" s="5">
        <f>A45+530</f>
        <v>20110</v>
      </c>
      <c r="B46" s="2">
        <f t="shared" si="0"/>
        <v>11017</v>
      </c>
      <c r="C46" s="2">
        <f t="shared" si="1"/>
        <v>9640</v>
      </c>
      <c r="D46" s="2">
        <f t="shared" si="2"/>
        <v>1377</v>
      </c>
      <c r="E46" s="2">
        <f t="shared" si="3"/>
        <v>5508</v>
      </c>
      <c r="F46" s="40"/>
      <c r="G46" s="6">
        <f>G45+1300</f>
        <v>55660</v>
      </c>
      <c r="H46" s="2">
        <f t="shared" si="4"/>
        <v>30493</v>
      </c>
      <c r="I46" s="2">
        <f t="shared" si="5"/>
        <v>26681</v>
      </c>
      <c r="J46" s="2">
        <f t="shared" si="6"/>
        <v>3812</v>
      </c>
      <c r="K46" s="10">
        <f t="shared" si="7"/>
        <v>15248</v>
      </c>
    </row>
    <row r="47" spans="1:11" ht="24.75" customHeight="1">
      <c r="A47" s="15" t="s">
        <v>12</v>
      </c>
      <c r="B47" s="16"/>
      <c r="C47" s="16"/>
      <c r="D47" s="16"/>
      <c r="E47" s="16"/>
      <c r="F47" s="17"/>
      <c r="G47" s="16"/>
      <c r="H47" s="16"/>
      <c r="I47" s="16"/>
      <c r="J47" s="16"/>
      <c r="K47" s="18"/>
    </row>
    <row r="48" spans="1:11" ht="29.25" customHeight="1">
      <c r="A48" s="35" t="s">
        <v>11</v>
      </c>
      <c r="B48" s="36"/>
      <c r="C48" s="36"/>
      <c r="D48" s="36"/>
      <c r="E48" s="36"/>
      <c r="F48" s="36"/>
      <c r="G48" s="36"/>
      <c r="H48" s="36"/>
      <c r="I48" s="36"/>
      <c r="J48" s="36"/>
      <c r="K48" s="37"/>
    </row>
    <row r="49" ht="12.75" customHeight="1"/>
  </sheetData>
  <sheetProtection password="978C" sheet="1" objects="1" scenarios="1" selectLockedCells="1" selectUnlockedCells="1"/>
  <mergeCells count="21">
    <mergeCell ref="K5:K6"/>
    <mergeCell ref="J5:J6"/>
    <mergeCell ref="B5:B6"/>
    <mergeCell ref="A48:K48"/>
    <mergeCell ref="F29:F46"/>
    <mergeCell ref="G5:G6"/>
    <mergeCell ref="H5:H6"/>
    <mergeCell ref="I5:I6"/>
    <mergeCell ref="F20:F28"/>
    <mergeCell ref="F7:F19"/>
    <mergeCell ref="C5:C6"/>
    <mergeCell ref="D5:D6"/>
    <mergeCell ref="A47:K47"/>
    <mergeCell ref="A1:K1"/>
    <mergeCell ref="A2:K2"/>
    <mergeCell ref="A3:K3"/>
    <mergeCell ref="A4:E4"/>
    <mergeCell ref="F4:F6"/>
    <mergeCell ref="G4:K4"/>
    <mergeCell ref="A5:A6"/>
    <mergeCell ref="E5:E6"/>
  </mergeCells>
  <hyperlinks>
    <hyperlink ref="A2" r:id="rId1" display="www.sgtwg.yolasite.com"/>
  </hyperlinks>
  <printOptions horizontalCentered="1" verticalCentered="1"/>
  <pageMargins left="0.5" right="0.5" top="0.5" bottom="0.5" header="0.5" footer="0.5"/>
  <pageSetup horizontalDpi="600" verticalDpi="600" orientation="portrait" paperSize="5" scale="68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Happy Home</dc:creator>
  <cp:keywords/>
  <dc:description/>
  <cp:lastModifiedBy>adm</cp:lastModifiedBy>
  <cp:lastPrinted>2013-06-10T15:21:44Z</cp:lastPrinted>
  <dcterms:created xsi:type="dcterms:W3CDTF">2010-07-01T03:17:39Z</dcterms:created>
  <dcterms:modified xsi:type="dcterms:W3CDTF">2013-06-11T14:13:17Z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